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PE 000018.24 - Piso vinílico Contact Center\01 - Fase Interna\09 - Edital &amp; Anexos\"/>
    </mc:Choice>
  </mc:AlternateContent>
  <xr:revisionPtr revIDLastSave="0" documentId="8_{C5B6D5ED-8BED-4D72-BF17-AC850C91A8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Sintético'!$A$4:$W$4</definedName>
    <definedName name="_xlnm.Print_Area" localSheetId="0">'Orçamento Sintético'!$I$1:$O$12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L8" i="1"/>
  <c r="L6" i="1"/>
  <c r="K6" i="1"/>
  <c r="M8" i="1"/>
  <c r="M7" i="1"/>
  <c r="M6" i="1"/>
  <c r="J5" i="1"/>
  <c r="K9" i="1"/>
  <c r="K8" i="1"/>
  <c r="K7" i="1"/>
  <c r="K5" i="1"/>
  <c r="D2" i="1"/>
  <c r="H6" i="1"/>
  <c r="H8" i="1"/>
  <c r="H9" i="1"/>
  <c r="O9" i="1" l="1"/>
  <c r="W9" i="1" s="1"/>
  <c r="O8" i="1"/>
  <c r="U9" i="1"/>
  <c r="T9" i="1"/>
  <c r="S9" i="1"/>
  <c r="R9" i="1"/>
  <c r="U8" i="1"/>
  <c r="T8" i="1"/>
  <c r="S8" i="1"/>
  <c r="R8" i="1"/>
  <c r="U6" i="1"/>
  <c r="T6" i="1"/>
  <c r="S6" i="1"/>
  <c r="R6" i="1"/>
  <c r="O6" i="1"/>
  <c r="V6" i="1" l="1"/>
  <c r="O11" i="1"/>
  <c r="O15" i="1" s="1"/>
  <c r="H11" i="1"/>
  <c r="W6" i="1"/>
  <c r="W8" i="1"/>
  <c r="V8" i="1"/>
  <c r="V9" i="1"/>
</calcChain>
</file>

<file path=xl/sharedStrings.xml><?xml version="1.0" encoding="utf-8"?>
<sst xmlns="http://schemas.openxmlformats.org/spreadsheetml/2006/main" count="56" uniqueCount="40">
  <si>
    <t>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</si>
  <si>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</si>
  <si>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</si>
  <si>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</si>
  <si>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</si>
  <si>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</si>
  <si>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</si>
  <si>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</si>
  <si>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</si>
  <si>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</si>
  <si>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 xml:space="preserve"> 1.1 </t>
  </si>
  <si>
    <t>Próprio</t>
  </si>
  <si>
    <t xml:space="preserve"> 2 </t>
  </si>
  <si>
    <t xml:space="preserve"> 2.1 </t>
  </si>
  <si>
    <t>m²</t>
  </si>
  <si>
    <t>Total Geral</t>
  </si>
  <si>
    <t>B.D.I.</t>
  </si>
  <si>
    <t>ORÇAMENTO SESC</t>
  </si>
  <si>
    <t>TOTAL GERAL</t>
  </si>
  <si>
    <t xml:space="preserve"> 2.2 </t>
  </si>
  <si>
    <t>SBC</t>
  </si>
  <si>
    <t>TOTAL PROPOSTA</t>
  </si>
  <si>
    <t>DIFERENÇA</t>
  </si>
  <si>
    <t>ORÇAMENTO - LICITANTE /PROPONENTE</t>
  </si>
  <si>
    <t>REQUISITOS  PARA VALIDAÇÃO</t>
  </si>
  <si>
    <t xml:space="preserve"> SESC-MOB-005 </t>
  </si>
  <si>
    <t xml:space="preserve"> SESC-REV-145 </t>
  </si>
  <si>
    <t xml:space="preserve"> 130314 </t>
  </si>
  <si>
    <t>MOBILIZAÇÃO E DESMOBILIZAÇÃO DE OBRA EM CENTRO URBANO OU REGIÃO LIMÍTROFE COM VALOR ATÉ O VALOR DE 1.000.000,00</t>
  </si>
  <si>
    <t>FORNECIMENTO E INSTALAÇÃO DE PISO VINÍLICO E RODAPÉ</t>
  </si>
  <si>
    <t>SERVIÇO</t>
  </si>
  <si>
    <t>RODAPE 10X240CM POLIESTIRENO MODERNA 457 BRANCO SANTA LUZIA OU EQUIVALENTE</t>
  </si>
  <si>
    <t>% propostas x referência (MAIOR 75,%)</t>
  </si>
  <si>
    <t>Valor Unit</t>
  </si>
  <si>
    <t>Mobilização e Desmobilização</t>
  </si>
  <si>
    <t>%</t>
  </si>
  <si>
    <t>Fornecimento e Instalação de Piso Vinílico e Rodapé</t>
  </si>
  <si>
    <t>PISO VINÍLICO CLICADO ESPAÇOFLOOR SOLID PLANK EASY FIGUEIRA 5MM OU EQUIVALENTE</t>
  </si>
  <si>
    <t>M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</si>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</sst>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19" x14ac:knownFonts="1"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sz val="12"/>
      <name val="Arial"/>
      <family val="1"/>
    </font>
    <font>
      <b/>
      <sz val="12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8"/>
      <name val="Arial"/>
      <family val="1"/>
    </font>
    <font>
      <b/>
      <sz val="12"/>
      <color rgb="FFFF0000"/>
      <name val="Arial"/>
      <family val="2"/>
    </font>
    <font>
      <b/>
      <sz val="10"/>
      <color rgb="FFFF0000"/>
      <name val="Arial"/>
      <family val="1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7EBF6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theme="2" tint="-0.24994659260841701"/>
      </left>
      <right style="thin">
        <color theme="0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0" tint="-0.24994659260841701"/>
      </right>
      <top/>
      <bottom style="thin">
        <color theme="2" tint="-0.24994659260841701"/>
      </bottom>
      <diagonal/>
    </border>
    <border>
      <left style="medium">
        <color theme="0" tint="-0.34998626667073579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theme="0" tint="-0.34998626667073579"/>
      </right>
      <top/>
      <bottom style="thin">
        <color rgb="FFCCCCCC"/>
      </bottom>
      <diagonal/>
    </border>
    <border>
      <left style="medium">
        <color theme="0" tint="-0.34998626667073579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theme="0" tint="-0.34998626667073579"/>
      </right>
      <top style="thin">
        <color rgb="FFCCCCCC"/>
      </top>
      <bottom style="thin">
        <color rgb="FFCCCCCC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theme="0" tint="-0.34998626667073579"/>
      </right>
      <top/>
      <bottom style="thin">
        <color theme="2" tint="-0.24994659260841701"/>
      </bottom>
      <diagonal/>
    </border>
    <border>
      <left style="thin">
        <color theme="0" tint="-0.34998626667073579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0" tint="-0.34998626667073579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rgb="FFCCCCCC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CCCCCC"/>
      </right>
      <top/>
      <bottom style="thin">
        <color rgb="FFCCCCCC"/>
      </bottom>
      <diagonal/>
    </border>
    <border>
      <left style="thin">
        <color theme="2" tint="-0.24994659260841701"/>
      </left>
      <right style="thin">
        <color auto="1"/>
      </right>
      <top/>
      <bottom style="thin">
        <color theme="2" tint="-0.24994659260841701"/>
      </bottom>
      <diagonal/>
    </border>
    <border>
      <left style="thin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auto="1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/>
      <top/>
      <bottom/>
      <diagonal/>
    </border>
    <border>
      <left style="thin">
        <color rgb="FFCCCCCC"/>
      </left>
      <right style="thin">
        <color auto="1"/>
      </right>
      <top/>
      <bottom style="thin">
        <color rgb="FFCCCCCC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auto="1"/>
      </right>
      <top style="thin">
        <color rgb="FFCCCCCC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5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vertical="top" wrapText="1"/>
    </xf>
    <xf numFmtId="0" fontId="2" fillId="6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44" fontId="6" fillId="0" borderId="0" xfId="1" applyFont="1"/>
    <xf numFmtId="44" fontId="7" fillId="0" borderId="0" xfId="1" applyFont="1"/>
    <xf numFmtId="164" fontId="0" fillId="8" borderId="0" xfId="0" applyNumberFormat="1" applyFill="1"/>
    <xf numFmtId="44" fontId="1" fillId="6" borderId="0" xfId="1" applyFont="1" applyFill="1" applyAlignment="1">
      <alignment vertical="top" wrapText="1"/>
    </xf>
    <xf numFmtId="44" fontId="2" fillId="6" borderId="0" xfId="1" applyFont="1" applyFill="1" applyAlignment="1">
      <alignment vertical="top" wrapText="1"/>
    </xf>
    <xf numFmtId="44" fontId="0" fillId="0" borderId="0" xfId="1" applyFont="1"/>
    <xf numFmtId="44" fontId="8" fillId="3" borderId="1" xfId="1" applyFont="1" applyFill="1" applyBorder="1" applyAlignment="1">
      <alignment horizontal="left" vertical="top" wrapText="1"/>
    </xf>
    <xf numFmtId="164" fontId="9" fillId="8" borderId="0" xfId="0" applyNumberFormat="1" applyFont="1" applyFill="1"/>
    <xf numFmtId="0" fontId="9" fillId="0" borderId="0" xfId="0" applyFont="1"/>
    <xf numFmtId="0" fontId="5" fillId="6" borderId="7" xfId="0" applyFont="1" applyFill="1" applyBorder="1" applyAlignment="1">
      <alignment horizontal="right" vertical="top" wrapText="1"/>
    </xf>
    <xf numFmtId="0" fontId="5" fillId="6" borderId="2" xfId="0" applyFont="1" applyFill="1" applyBorder="1" applyAlignment="1">
      <alignment horizontal="left" vertical="top" wrapText="1"/>
    </xf>
    <xf numFmtId="0" fontId="9" fillId="8" borderId="0" xfId="0" applyFont="1" applyFill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right" vertical="top" wrapText="1"/>
    </xf>
    <xf numFmtId="0" fontId="12" fillId="4" borderId="1" xfId="0" applyFont="1" applyFill="1" applyBorder="1" applyAlignment="1">
      <alignment horizontal="center" vertical="top" wrapText="1"/>
    </xf>
    <xf numFmtId="2" fontId="11" fillId="3" borderId="1" xfId="0" applyNumberFormat="1" applyFont="1" applyFill="1" applyBorder="1" applyAlignment="1">
      <alignment horizontal="right" vertical="top" wrapText="1"/>
    </xf>
    <xf numFmtId="44" fontId="12" fillId="4" borderId="1" xfId="0" applyNumberFormat="1" applyFont="1" applyFill="1" applyBorder="1" applyAlignment="1">
      <alignment horizontal="right" vertical="top" wrapText="1"/>
    </xf>
    <xf numFmtId="164" fontId="9" fillId="8" borderId="4" xfId="0" applyNumberFormat="1" applyFont="1" applyFill="1" applyBorder="1" applyAlignment="1">
      <alignment vertical="center"/>
    </xf>
    <xf numFmtId="0" fontId="9" fillId="0" borderId="4" xfId="0" applyFont="1" applyBorder="1" applyAlignment="1">
      <alignment vertical="center"/>
    </xf>
    <xf numFmtId="10" fontId="0" fillId="0" borderId="0" xfId="2" applyNumberFormat="1" applyFont="1" applyAlignment="1">
      <alignment horizontal="center"/>
    </xf>
    <xf numFmtId="0" fontId="5" fillId="6" borderId="3" xfId="0" applyFont="1" applyFill="1" applyBorder="1" applyAlignment="1">
      <alignment horizontal="center" vertical="center" wrapText="1"/>
    </xf>
    <xf numFmtId="44" fontId="5" fillId="6" borderId="3" xfId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44" fontId="5" fillId="6" borderId="6" xfId="1" applyFont="1" applyFill="1" applyBorder="1" applyAlignment="1">
      <alignment horizontal="center" vertical="center" wrapText="1"/>
    </xf>
    <xf numFmtId="44" fontId="5" fillId="6" borderId="9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44" fontId="2" fillId="6" borderId="1" xfId="1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10" fontId="9" fillId="0" borderId="0" xfId="2" applyNumberFormat="1" applyFont="1" applyAlignment="1">
      <alignment horizontal="center"/>
    </xf>
    <xf numFmtId="44" fontId="14" fillId="0" borderId="0" xfId="1" applyFont="1"/>
    <xf numFmtId="0" fontId="15" fillId="6" borderId="1" xfId="0" applyFont="1" applyFill="1" applyBorder="1" applyAlignment="1">
      <alignment vertical="top" wrapText="1"/>
    </xf>
    <xf numFmtId="44" fontId="5" fillId="0" borderId="0" xfId="1" applyFont="1" applyFill="1" applyBorder="1" applyAlignment="1">
      <alignment horizontal="center" vertical="center" wrapText="1"/>
    </xf>
    <xf numFmtId="44" fontId="1" fillId="0" borderId="0" xfId="1" applyFont="1" applyFill="1" applyBorder="1" applyAlignment="1">
      <alignment vertical="top" wrapText="1"/>
    </xf>
    <xf numFmtId="44" fontId="2" fillId="0" borderId="0" xfId="1" applyFont="1" applyFill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44" fontId="8" fillId="0" borderId="0" xfId="1" applyFont="1" applyFill="1" applyBorder="1" applyAlignment="1">
      <alignment horizontal="right" vertical="top" wrapText="1"/>
    </xf>
    <xf numFmtId="44" fontId="10" fillId="0" borderId="0" xfId="1" applyFont="1" applyFill="1" applyBorder="1" applyAlignment="1">
      <alignment horizontal="right" vertical="top" wrapText="1"/>
    </xf>
    <xf numFmtId="44" fontId="0" fillId="0" borderId="0" xfId="1" applyFont="1" applyFill="1" applyBorder="1"/>
    <xf numFmtId="0" fontId="9" fillId="6" borderId="3" xfId="0" applyFont="1" applyFill="1" applyBorder="1" applyAlignment="1">
      <alignment horizontal="center" vertical="top" wrapText="1"/>
    </xf>
    <xf numFmtId="44" fontId="9" fillId="6" borderId="3" xfId="1" applyFont="1" applyFill="1" applyBorder="1" applyAlignment="1">
      <alignment horizontal="center" vertical="top" wrapText="1"/>
    </xf>
    <xf numFmtId="0" fontId="5" fillId="6" borderId="10" xfId="0" applyFont="1" applyFill="1" applyBorder="1" applyAlignment="1">
      <alignment horizontal="center" vertical="center" wrapText="1"/>
    </xf>
    <xf numFmtId="44" fontId="5" fillId="6" borderId="11" xfId="1" applyFont="1" applyFill="1" applyBorder="1" applyAlignment="1">
      <alignment horizontal="center" vertical="center" wrapText="1"/>
    </xf>
    <xf numFmtId="44" fontId="8" fillId="3" borderId="13" xfId="1" applyFont="1" applyFill="1" applyBorder="1" applyAlignment="1">
      <alignment horizontal="right" vertical="top" wrapText="1"/>
    </xf>
    <xf numFmtId="44" fontId="10" fillId="4" borderId="13" xfId="1" applyFont="1" applyFill="1" applyBorder="1" applyAlignment="1">
      <alignment horizontal="right" vertical="top" wrapText="1"/>
    </xf>
    <xf numFmtId="44" fontId="9" fillId="0" borderId="3" xfId="1" applyFont="1" applyBorder="1"/>
    <xf numFmtId="0" fontId="5" fillId="6" borderId="17" xfId="0" applyFont="1" applyFill="1" applyBorder="1" applyAlignment="1">
      <alignment horizontal="center" vertical="center" wrapText="1"/>
    </xf>
    <xf numFmtId="10" fontId="2" fillId="6" borderId="0" xfId="0" applyNumberFormat="1" applyFont="1" applyFill="1" applyAlignment="1">
      <alignment vertical="top" wrapText="1"/>
    </xf>
    <xf numFmtId="0" fontId="5" fillId="3" borderId="12" xfId="0" applyFont="1" applyFill="1" applyBorder="1" applyAlignment="1">
      <alignment horizontal="left" vertical="top" wrapText="1"/>
    </xf>
    <xf numFmtId="0" fontId="9" fillId="4" borderId="12" xfId="0" applyFont="1" applyFill="1" applyBorder="1" applyAlignment="1">
      <alignment horizontal="left" vertical="top" wrapText="1"/>
    </xf>
    <xf numFmtId="2" fontId="5" fillId="3" borderId="1" xfId="0" applyNumberFormat="1" applyFont="1" applyFill="1" applyBorder="1" applyAlignment="1">
      <alignment horizontal="right" vertical="top" wrapText="1"/>
    </xf>
    <xf numFmtId="4" fontId="9" fillId="4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44" fontId="5" fillId="3" borderId="1" xfId="1" applyFont="1" applyFill="1" applyBorder="1" applyAlignment="1">
      <alignment horizontal="left" vertical="top" wrapText="1"/>
    </xf>
    <xf numFmtId="44" fontId="9" fillId="4" borderId="1" xfId="0" applyNumberFormat="1" applyFont="1" applyFill="1" applyBorder="1" applyAlignment="1">
      <alignment horizontal="right" vertical="top" wrapText="1"/>
    </xf>
    <xf numFmtId="0" fontId="5" fillId="6" borderId="21" xfId="0" applyFont="1" applyFill="1" applyBorder="1" applyAlignment="1">
      <alignment horizontal="center" vertical="center" wrapText="1"/>
    </xf>
    <xf numFmtId="10" fontId="5" fillId="6" borderId="22" xfId="2" applyNumberFormat="1" applyFont="1" applyFill="1" applyBorder="1" applyAlignment="1">
      <alignment horizontal="center" vertical="center" wrapText="1"/>
    </xf>
    <xf numFmtId="0" fontId="16" fillId="0" borderId="23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10" fontId="16" fillId="0" borderId="24" xfId="2" applyNumberFormat="1" applyFont="1" applyBorder="1" applyAlignment="1">
      <alignment horizontal="center"/>
    </xf>
    <xf numFmtId="0" fontId="16" fillId="7" borderId="23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44" fontId="16" fillId="7" borderId="5" xfId="1" applyFont="1" applyFill="1" applyBorder="1" applyAlignment="1">
      <alignment horizontal="center" vertical="center" wrapText="1"/>
    </xf>
    <xf numFmtId="44" fontId="17" fillId="7" borderId="8" xfId="1" applyFont="1" applyFill="1" applyBorder="1" applyAlignment="1">
      <alignment horizontal="center" vertical="top" wrapText="1"/>
    </xf>
    <xf numFmtId="10" fontId="17" fillId="7" borderId="24" xfId="2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2" fillId="6" borderId="0" xfId="0" applyFont="1" applyFill="1" applyAlignment="1">
      <alignment horizontal="left" vertical="top" wrapText="1"/>
    </xf>
    <xf numFmtId="0" fontId="18" fillId="0" borderId="0" xfId="0" applyFont="1" applyAlignment="1">
      <alignment vertical="top"/>
    </xf>
    <xf numFmtId="0" fontId="18" fillId="0" borderId="0" xfId="0" applyFont="1"/>
    <xf numFmtId="44" fontId="9" fillId="0" borderId="26" xfId="1" applyFont="1" applyFill="1" applyBorder="1" applyAlignment="1">
      <alignment horizontal="center" vertical="top" wrapText="1"/>
    </xf>
    <xf numFmtId="44" fontId="2" fillId="0" borderId="26" xfId="1" applyFont="1" applyFill="1" applyBorder="1" applyAlignment="1">
      <alignment vertical="top" wrapText="1"/>
    </xf>
    <xf numFmtId="0" fontId="5" fillId="0" borderId="0" xfId="0" applyFont="1" applyAlignment="1" applyProtection="1">
      <alignment vertical="top"/>
      <protection locked="0"/>
    </xf>
    <xf numFmtId="0" fontId="5" fillId="6" borderId="30" xfId="0" applyFont="1" applyFill="1" applyBorder="1" applyAlignment="1">
      <alignment horizontal="center" vertical="center" wrapText="1"/>
    </xf>
    <xf numFmtId="44" fontId="5" fillId="6" borderId="31" xfId="1" applyFont="1" applyFill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left" vertical="top" wrapText="1"/>
    </xf>
    <xf numFmtId="44" fontId="5" fillId="3" borderId="33" xfId="1" applyFont="1" applyFill="1" applyBorder="1" applyAlignment="1">
      <alignment horizontal="right" vertical="top" wrapText="1"/>
    </xf>
    <xf numFmtId="0" fontId="12" fillId="4" borderId="32" xfId="0" applyFont="1" applyFill="1" applyBorder="1" applyAlignment="1">
      <alignment horizontal="left" vertical="top" wrapText="1"/>
    </xf>
    <xf numFmtId="44" fontId="9" fillId="4" borderId="33" xfId="1" applyFont="1" applyFill="1" applyBorder="1" applyAlignment="1">
      <alignment horizontal="right" vertical="top" wrapText="1"/>
    </xf>
    <xf numFmtId="0" fontId="9" fillId="0" borderId="34" xfId="0" applyFont="1" applyBorder="1"/>
    <xf numFmtId="44" fontId="9" fillId="0" borderId="35" xfId="1" applyFont="1" applyBorder="1"/>
    <xf numFmtId="0" fontId="0" fillId="0" borderId="34" xfId="0" applyBorder="1"/>
    <xf numFmtId="0" fontId="0" fillId="0" borderId="36" xfId="0" applyBorder="1"/>
    <xf numFmtId="0" fontId="0" fillId="0" borderId="25" xfId="0" applyBorder="1" applyAlignment="1">
      <alignment wrapText="1"/>
    </xf>
    <xf numFmtId="0" fontId="6" fillId="0" borderId="25" xfId="0" applyFont="1" applyBorder="1" applyAlignment="1">
      <alignment horizontal="center" vertical="center"/>
    </xf>
    <xf numFmtId="0" fontId="6" fillId="0" borderId="25" xfId="0" applyFont="1" applyBorder="1"/>
    <xf numFmtId="0" fontId="2" fillId="6" borderId="37" xfId="0" applyFont="1" applyFill="1" applyBorder="1" applyAlignment="1">
      <alignment vertical="top" wrapText="1"/>
    </xf>
    <xf numFmtId="44" fontId="7" fillId="0" borderId="38" xfId="1" applyFont="1" applyBorder="1"/>
    <xf numFmtId="0" fontId="2" fillId="6" borderId="39" xfId="0" applyFont="1" applyFill="1" applyBorder="1" applyAlignment="1">
      <alignment vertical="top" wrapText="1"/>
    </xf>
    <xf numFmtId="44" fontId="2" fillId="6" borderId="40" xfId="1" applyFont="1" applyFill="1" applyBorder="1" applyAlignment="1">
      <alignment vertical="top" wrapText="1"/>
    </xf>
    <xf numFmtId="0" fontId="0" fillId="0" borderId="28" xfId="0" applyBorder="1" applyAlignment="1">
      <alignment wrapText="1"/>
    </xf>
    <xf numFmtId="0" fontId="6" fillId="0" borderId="28" xfId="0" applyFont="1" applyBorder="1" applyAlignment="1">
      <alignment horizontal="center" vertical="center"/>
    </xf>
    <xf numFmtId="0" fontId="6" fillId="0" borderId="28" xfId="0" applyFont="1" applyBorder="1"/>
    <xf numFmtId="44" fontId="6" fillId="0" borderId="28" xfId="1" applyFont="1" applyBorder="1"/>
    <xf numFmtId="0" fontId="0" fillId="0" borderId="28" xfId="0" applyBorder="1"/>
    <xf numFmtId="44" fontId="7" fillId="0" borderId="28" xfId="1" applyFont="1" applyBorder="1"/>
    <xf numFmtId="0" fontId="5" fillId="11" borderId="14" xfId="0" applyFont="1" applyFill="1" applyBorder="1" applyAlignment="1">
      <alignment horizontal="center" vertical="center" wrapText="1"/>
    </xf>
    <xf numFmtId="0" fontId="5" fillId="11" borderId="15" xfId="0" applyFont="1" applyFill="1" applyBorder="1" applyAlignment="1">
      <alignment horizontal="center" vertical="center" wrapText="1"/>
    </xf>
    <xf numFmtId="0" fontId="5" fillId="11" borderId="16" xfId="0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/>
    </xf>
    <xf numFmtId="0" fontId="5" fillId="9" borderId="19" xfId="0" applyFont="1" applyFill="1" applyBorder="1" applyAlignment="1">
      <alignment horizontal="center" vertical="center"/>
    </xf>
    <xf numFmtId="0" fontId="5" fillId="9" borderId="20" xfId="0" applyFont="1" applyFill="1" applyBorder="1" applyAlignment="1">
      <alignment horizontal="center" vertical="center"/>
    </xf>
    <xf numFmtId="0" fontId="5" fillId="10" borderId="27" xfId="0" applyFont="1" applyFill="1" applyBorder="1" applyAlignment="1">
      <alignment horizontal="center" vertical="center"/>
    </xf>
    <xf numFmtId="0" fontId="5" fillId="10" borderId="28" xfId="0" applyFont="1" applyFill="1" applyBorder="1" applyAlignment="1">
      <alignment horizontal="center" vertical="center"/>
    </xf>
    <xf numFmtId="0" fontId="5" fillId="10" borderId="29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"/>
  <sheetViews>
    <sheetView showGridLines="0" tabSelected="1" showOutlineSymbols="0" showWhiteSpace="0" view="pageBreakPreview" zoomScale="60" zoomScaleNormal="60" workbookViewId="0">
      <selection activeCell="L23" sqref="L23"/>
    </sheetView>
  </sheetViews>
  <sheetFormatPr defaultRowHeight="15" x14ac:dyDescent="0.2"/>
  <cols>
    <col min="1" max="1" width="7.375" customWidth="1"/>
    <col min="2" max="2" width="14" customWidth="1"/>
    <col min="3" max="3" width="11.5" customWidth="1"/>
    <col min="4" max="4" width="59.75" customWidth="1"/>
    <col min="5" max="5" width="7.625" customWidth="1"/>
    <col min="6" max="6" width="10.875" bestFit="1" customWidth="1"/>
    <col min="7" max="7" width="13.875" style="14" bestFit="1" customWidth="1"/>
    <col min="8" max="8" width="16.25" style="14" customWidth="1"/>
    <col min="9" max="9" width="3.625" style="48" customWidth="1"/>
    <col min="10" max="10" width="7.375" customWidth="1"/>
    <col min="11" max="11" width="61.75" style="6" customWidth="1"/>
    <col min="12" max="12" width="13" style="8" customWidth="1"/>
    <col min="13" max="13" width="9.125" style="7" bestFit="1" customWidth="1"/>
    <col min="14" max="14" width="19.875" style="9" bestFit="1" customWidth="1"/>
    <col min="15" max="15" width="17.125" style="9" bestFit="1" customWidth="1"/>
    <col min="16" max="16" width="14.375" style="11" hidden="1" customWidth="1"/>
    <col min="17" max="17" width="13.125" hidden="1" customWidth="1"/>
    <col min="18" max="19" width="13.125" style="37" bestFit="1" customWidth="1"/>
    <col min="20" max="22" width="9" style="37"/>
    <col min="23" max="23" width="15.5" style="29" customWidth="1"/>
  </cols>
  <sheetData>
    <row r="1" spans="1:23" ht="15.75" x14ac:dyDescent="0.25">
      <c r="A1" s="1"/>
      <c r="B1" s="1"/>
      <c r="C1" s="1"/>
      <c r="D1" s="3" t="s">
        <v>0</v>
      </c>
      <c r="E1" s="4" t="s">
        <v>16</v>
      </c>
      <c r="F1" s="4"/>
      <c r="G1" s="12"/>
      <c r="H1" s="12"/>
      <c r="I1" s="43"/>
      <c r="J1" s="1"/>
      <c r="K1" s="78" t="s">
        <v>30</v>
      </c>
      <c r="L1" s="79" t="s">
        <v>16</v>
      </c>
    </row>
    <row r="2" spans="1:23" ht="41.25" customHeight="1" thickBot="1" x14ac:dyDescent="0.25">
      <c r="A2" s="2"/>
      <c r="B2" s="2"/>
      <c r="C2" s="2"/>
      <c r="D2" s="77" t="str">
        <f>K2</f>
        <v>FORNECIMENTO E INSTALAÇÃO DE PISO VINÍLICO E RODAPÉ</v>
      </c>
      <c r="E2" s="57">
        <v>0.16270000000000001</v>
      </c>
      <c r="F2" s="5"/>
      <c r="G2" s="13"/>
      <c r="H2" s="13"/>
      <c r="I2" s="44"/>
      <c r="J2" s="2"/>
      <c r="K2" s="78" t="s">
        <v>29</v>
      </c>
      <c r="L2" s="82"/>
    </row>
    <row r="3" spans="1:23" ht="21.75" customHeight="1" thickBot="1" x14ac:dyDescent="0.25">
      <c r="A3" s="106" t="s">
        <v>17</v>
      </c>
      <c r="B3" s="107"/>
      <c r="C3" s="107"/>
      <c r="D3" s="107"/>
      <c r="E3" s="107"/>
      <c r="F3" s="107"/>
      <c r="G3" s="107"/>
      <c r="H3" s="108"/>
      <c r="I3" s="45"/>
      <c r="J3" s="112" t="s">
        <v>23</v>
      </c>
      <c r="K3" s="113"/>
      <c r="L3" s="113"/>
      <c r="M3" s="113"/>
      <c r="N3" s="113"/>
      <c r="O3" s="114"/>
      <c r="P3" s="27"/>
      <c r="Q3" s="28"/>
      <c r="R3" s="109" t="s">
        <v>24</v>
      </c>
      <c r="S3" s="110"/>
      <c r="T3" s="110"/>
      <c r="U3" s="110"/>
      <c r="V3" s="110"/>
      <c r="W3" s="111"/>
    </row>
    <row r="4" spans="1:23" ht="49.5" customHeight="1" x14ac:dyDescent="0.2">
      <c r="A4" s="51" t="s">
        <v>1</v>
      </c>
      <c r="B4" s="30" t="s">
        <v>2</v>
      </c>
      <c r="C4" s="30" t="s">
        <v>3</v>
      </c>
      <c r="D4" s="30" t="s">
        <v>4</v>
      </c>
      <c r="E4" s="30" t="s">
        <v>5</v>
      </c>
      <c r="F4" s="30" t="s">
        <v>6</v>
      </c>
      <c r="G4" s="31" t="s">
        <v>33</v>
      </c>
      <c r="H4" s="52" t="s">
        <v>8</v>
      </c>
      <c r="I4" s="42"/>
      <c r="J4" s="83" t="s">
        <v>1</v>
      </c>
      <c r="K4" s="56" t="s">
        <v>4</v>
      </c>
      <c r="L4" s="32" t="s">
        <v>5</v>
      </c>
      <c r="M4" s="32" t="s">
        <v>6</v>
      </c>
      <c r="N4" s="33" t="s">
        <v>7</v>
      </c>
      <c r="O4" s="84" t="s">
        <v>8</v>
      </c>
      <c r="P4" s="18"/>
      <c r="Q4" s="19"/>
      <c r="R4" s="65" t="s">
        <v>4</v>
      </c>
      <c r="S4" s="32" t="s">
        <v>5</v>
      </c>
      <c r="T4" s="32" t="s">
        <v>6</v>
      </c>
      <c r="U4" s="32" t="s">
        <v>7</v>
      </c>
      <c r="V4" s="34" t="s">
        <v>8</v>
      </c>
      <c r="W4" s="66" t="s">
        <v>32</v>
      </c>
    </row>
    <row r="5" spans="1:23" ht="14.25" x14ac:dyDescent="0.2">
      <c r="A5" s="21" t="s">
        <v>9</v>
      </c>
      <c r="B5" s="21"/>
      <c r="C5" s="21"/>
      <c r="D5" s="58" t="s">
        <v>34</v>
      </c>
      <c r="E5" s="21"/>
      <c r="F5" s="25"/>
      <c r="G5" s="15"/>
      <c r="H5" s="53"/>
      <c r="I5" s="46"/>
      <c r="J5" s="85" t="str">
        <f>A5</f>
        <v xml:space="preserve"> 1 </v>
      </c>
      <c r="K5" s="58" t="str">
        <f>D5</f>
        <v>Mobilização e Desmobilização</v>
      </c>
      <c r="L5" s="62"/>
      <c r="M5" s="60"/>
      <c r="N5" s="63"/>
      <c r="O5" s="86"/>
      <c r="P5" s="20"/>
      <c r="Q5" s="17"/>
      <c r="R5" s="71"/>
      <c r="S5" s="72"/>
      <c r="T5" s="73"/>
      <c r="U5" s="72"/>
      <c r="V5" s="74"/>
      <c r="W5" s="75"/>
    </row>
    <row r="6" spans="1:23" ht="25.5" x14ac:dyDescent="0.2">
      <c r="A6" s="22" t="s">
        <v>10</v>
      </c>
      <c r="B6" s="23" t="s">
        <v>25</v>
      </c>
      <c r="C6" s="22" t="s">
        <v>11</v>
      </c>
      <c r="D6" s="22" t="s">
        <v>28</v>
      </c>
      <c r="E6" s="24" t="s">
        <v>35</v>
      </c>
      <c r="F6" s="24">
        <v>1</v>
      </c>
      <c r="G6" s="26">
        <v>586.9</v>
      </c>
      <c r="H6" s="54">
        <f t="shared" ref="H6" si="0">TRUNC(F6*G6,2)</f>
        <v>586.9</v>
      </c>
      <c r="I6" s="47"/>
      <c r="J6" s="87" t="s">
        <v>10</v>
      </c>
      <c r="K6" s="59" t="str">
        <f>D6</f>
        <v>MOBILIZAÇÃO E DESMOBILIZAÇÃO DE OBRA EM CENTRO URBANO OU REGIÃO LIMÍTROFE COM VALOR ATÉ O VALOR DE 1.000.000,00</v>
      </c>
      <c r="L6" s="24" t="str">
        <f>E6</f>
        <v>%</v>
      </c>
      <c r="M6" s="24">
        <f>F6</f>
        <v>1</v>
      </c>
      <c r="N6" s="61"/>
      <c r="O6" s="88">
        <f t="shared" ref="O6" si="1">TRUNC(M6*N6,2)</f>
        <v>0</v>
      </c>
      <c r="P6" s="20"/>
      <c r="Q6" s="17"/>
      <c r="R6" s="67" t="b">
        <f t="shared" ref="R6" si="2">K6=D6</f>
        <v>1</v>
      </c>
      <c r="S6" s="68" t="b">
        <f t="shared" ref="S6" si="3">L6=E6</f>
        <v>1</v>
      </c>
      <c r="T6" s="68" t="str">
        <f t="shared" ref="T6" si="4">IF(M6=F6,"OK","ERRO")</f>
        <v>OK</v>
      </c>
      <c r="U6" s="68" t="str">
        <f t="shared" ref="U6" si="5">IF(N6&lt;=G6,"OK","ERRO")</f>
        <v>OK</v>
      </c>
      <c r="V6" s="69" t="str">
        <f t="shared" ref="V6" si="6">IF(O6&lt;=H6,"OK","ERRO")</f>
        <v>OK</v>
      </c>
      <c r="W6" s="70">
        <f>O6/H6</f>
        <v>0</v>
      </c>
    </row>
    <row r="7" spans="1:23" ht="14.25" x14ac:dyDescent="0.2">
      <c r="A7" s="21" t="s">
        <v>12</v>
      </c>
      <c r="B7" s="21"/>
      <c r="C7" s="21"/>
      <c r="D7" s="21" t="s">
        <v>36</v>
      </c>
      <c r="E7" s="21"/>
      <c r="F7" s="76"/>
      <c r="G7" s="15"/>
      <c r="H7" s="53"/>
      <c r="I7" s="46"/>
      <c r="J7" s="85" t="s">
        <v>12</v>
      </c>
      <c r="K7" s="21" t="str">
        <f t="shared" ref="K7:K9" si="7">D7</f>
        <v>Fornecimento e Instalação de Piso Vinílico e Rodapé</v>
      </c>
      <c r="L7" s="62"/>
      <c r="M7" s="76">
        <f t="shared" ref="L7:M9" si="8">F7</f>
        <v>0</v>
      </c>
      <c r="N7" s="63"/>
      <c r="O7" s="86"/>
      <c r="P7" s="20"/>
      <c r="Q7" s="17"/>
      <c r="R7" s="71"/>
      <c r="S7" s="72"/>
      <c r="T7" s="73"/>
      <c r="U7" s="72"/>
      <c r="V7" s="74"/>
      <c r="W7" s="75"/>
    </row>
    <row r="8" spans="1:23" ht="25.5" x14ac:dyDescent="0.2">
      <c r="A8" s="22" t="s">
        <v>13</v>
      </c>
      <c r="B8" s="23" t="s">
        <v>26</v>
      </c>
      <c r="C8" s="22" t="s">
        <v>11</v>
      </c>
      <c r="D8" s="22" t="s">
        <v>37</v>
      </c>
      <c r="E8" s="24" t="s">
        <v>14</v>
      </c>
      <c r="F8" s="24">
        <v>400</v>
      </c>
      <c r="G8" s="26">
        <v>190.38</v>
      </c>
      <c r="H8" s="54">
        <f t="shared" ref="H8:H9" si="9">TRUNC(F8*G8,2)</f>
        <v>76152</v>
      </c>
      <c r="I8" s="47"/>
      <c r="J8" s="87" t="s">
        <v>13</v>
      </c>
      <c r="K8" s="59" t="str">
        <f t="shared" si="7"/>
        <v>PISO VINÍLICO CLICADO ESPAÇOFLOOR SOLID PLANK EASY FIGUEIRA 5MM OU EQUIVALENTE</v>
      </c>
      <c r="L8" s="24" t="str">
        <f t="shared" si="8"/>
        <v>m²</v>
      </c>
      <c r="M8" s="24">
        <f t="shared" si="8"/>
        <v>400</v>
      </c>
      <c r="N8" s="64"/>
      <c r="O8" s="88">
        <f t="shared" ref="O8:O9" si="10">TRUNC(M8*N8,2)</f>
        <v>0</v>
      </c>
      <c r="P8" s="20"/>
      <c r="Q8" s="17"/>
      <c r="R8" s="67" t="b">
        <f t="shared" ref="R8" si="11">K8=D8</f>
        <v>1</v>
      </c>
      <c r="S8" s="68" t="b">
        <f t="shared" ref="S8:S9" si="12">L8=E8</f>
        <v>1</v>
      </c>
      <c r="T8" s="68" t="str">
        <f t="shared" ref="T8:T9" si="13">IF(M8=F8,"OK","ERRO")</f>
        <v>OK</v>
      </c>
      <c r="U8" s="68" t="str">
        <f t="shared" ref="U8:U9" si="14">IF(N8&lt;=G8,"OK","ERRO")</f>
        <v>OK</v>
      </c>
      <c r="V8" s="69" t="str">
        <f t="shared" ref="V8:V9" si="15">IF(O8&lt;=H8,"OK","ERRO")</f>
        <v>OK</v>
      </c>
      <c r="W8" s="70">
        <f>O8/H8</f>
        <v>0</v>
      </c>
    </row>
    <row r="9" spans="1:23" ht="25.5" x14ac:dyDescent="0.2">
      <c r="A9" s="22" t="s">
        <v>19</v>
      </c>
      <c r="B9" s="23" t="s">
        <v>27</v>
      </c>
      <c r="C9" s="22" t="s">
        <v>20</v>
      </c>
      <c r="D9" s="22" t="s">
        <v>31</v>
      </c>
      <c r="E9" s="24" t="s">
        <v>38</v>
      </c>
      <c r="F9" s="24">
        <v>300</v>
      </c>
      <c r="G9" s="26">
        <v>84.75</v>
      </c>
      <c r="H9" s="54">
        <f t="shared" si="9"/>
        <v>25425</v>
      </c>
      <c r="I9" s="47"/>
      <c r="J9" s="87" t="s">
        <v>19</v>
      </c>
      <c r="K9" s="59" t="str">
        <f t="shared" si="7"/>
        <v>RODAPE 10X240CM POLIESTIRENO MODERNA 457 BRANCO SANTA LUZIA OU EQUIVALENTE</v>
      </c>
      <c r="L9" s="24" t="s">
        <v>39</v>
      </c>
      <c r="M9" s="24">
        <f t="shared" si="8"/>
        <v>300</v>
      </c>
      <c r="N9" s="64"/>
      <c r="O9" s="88">
        <f t="shared" si="10"/>
        <v>0</v>
      </c>
      <c r="P9" s="20"/>
      <c r="Q9" s="17"/>
      <c r="R9" s="67" t="b">
        <f>K9=D9</f>
        <v>1</v>
      </c>
      <c r="S9" s="68" t="b">
        <f t="shared" si="12"/>
        <v>1</v>
      </c>
      <c r="T9" s="68" t="str">
        <f t="shared" si="13"/>
        <v>OK</v>
      </c>
      <c r="U9" s="68" t="str">
        <f t="shared" si="14"/>
        <v>OK</v>
      </c>
      <c r="V9" s="69" t="str">
        <f t="shared" si="15"/>
        <v>OK</v>
      </c>
      <c r="W9" s="70">
        <f t="shared" ref="W9" si="16">O9/H9</f>
        <v>0</v>
      </c>
    </row>
    <row r="10" spans="1:23" ht="14.25" x14ac:dyDescent="0.2">
      <c r="A10" s="17"/>
      <c r="B10" s="17"/>
      <c r="C10" s="17"/>
      <c r="D10" s="17"/>
      <c r="E10" s="17"/>
      <c r="F10" s="49"/>
      <c r="G10" s="50"/>
      <c r="H10" s="50"/>
      <c r="I10" s="80"/>
      <c r="J10" s="89"/>
      <c r="L10" s="6"/>
      <c r="M10" s="6"/>
      <c r="N10" s="55"/>
      <c r="O10" s="90"/>
      <c r="P10" s="16"/>
      <c r="Q10" s="17"/>
      <c r="R10" s="38"/>
      <c r="S10" s="38"/>
      <c r="T10" s="38"/>
      <c r="U10" s="38"/>
      <c r="V10" s="38"/>
      <c r="W10" s="39"/>
    </row>
    <row r="11" spans="1:23" ht="14.25" x14ac:dyDescent="0.2">
      <c r="F11" s="35" t="s">
        <v>15</v>
      </c>
      <c r="G11" s="36"/>
      <c r="H11" s="36">
        <f>SUM(H5:H9)</f>
        <v>102163.9</v>
      </c>
      <c r="I11" s="81"/>
      <c r="J11" s="91"/>
      <c r="L11" s="6"/>
      <c r="M11" s="6"/>
      <c r="N11" s="98" t="s">
        <v>18</v>
      </c>
      <c r="O11" s="99">
        <f>SUM(O5:Q9)</f>
        <v>0</v>
      </c>
    </row>
    <row r="12" spans="1:23" ht="15.75" x14ac:dyDescent="0.25">
      <c r="J12" s="104"/>
      <c r="K12" s="100"/>
      <c r="L12" s="101"/>
      <c r="M12" s="102"/>
      <c r="N12" s="103"/>
      <c r="O12" s="105"/>
    </row>
    <row r="13" spans="1:23" ht="15.75" x14ac:dyDescent="0.25">
      <c r="J13" s="92"/>
      <c r="K13" s="93"/>
      <c r="L13" s="94"/>
      <c r="M13" s="95"/>
      <c r="N13" s="96" t="s">
        <v>21</v>
      </c>
      <c r="O13" s="97"/>
    </row>
    <row r="14" spans="1:23" ht="15.75" x14ac:dyDescent="0.25">
      <c r="O14" s="10"/>
    </row>
    <row r="15" spans="1:23" ht="15.75" x14ac:dyDescent="0.25">
      <c r="N15" s="41" t="s">
        <v>22</v>
      </c>
      <c r="O15" s="40">
        <f>O13-O11</f>
        <v>0</v>
      </c>
    </row>
  </sheetData>
  <autoFilter ref="A4:W4" xr:uid="{00000000-0001-0000-0000-000000000000}"/>
  <mergeCells count="3">
    <mergeCell ref="A3:H3"/>
    <mergeCell ref="R3:W3"/>
    <mergeCell ref="J3:O3"/>
  </mergeCells>
  <phoneticPr fontId="13" type="noConversion"/>
  <conditionalFormatting sqref="W6 W8:W9">
    <cfRule type="cellIs" dxfId="0" priority="1" operator="lessThan">
      <formula>0.7</formula>
    </cfRule>
  </conditionalFormatting>
  <pageMargins left="0.5" right="0.5" top="1" bottom="1" header="0.5" footer="0.5"/>
  <pageSetup paperSize="9" scale="95" fitToHeight="0" orientation="landscape" r:id="rId1"/>
  <headerFooter>
    <oddHeader>&amp;L &amp;CSesc-MG
CNPJ: 03.643.856/0001-73 &amp;R</oddHeader>
    <oddFooter>&amp;L &amp;CRua dos Tupinambás Andar - Centro - Belo Horizonte / MG
 /julieteoliveira@sescmg.com.br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Camila Barbosa de Souza</cp:lastModifiedBy>
  <cp:revision>0</cp:revision>
  <cp:lastPrinted>2023-07-05T13:48:08Z</cp:lastPrinted>
  <dcterms:created xsi:type="dcterms:W3CDTF">2022-10-21T11:38:52Z</dcterms:created>
  <dcterms:modified xsi:type="dcterms:W3CDTF">2024-01-23T21:37:41Z</dcterms:modified>
</cp:coreProperties>
</file>